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"/>
    </mc:Choice>
  </mc:AlternateContent>
  <xr:revisionPtr revIDLastSave="399" documentId="8_{DE38BE97-E262-409C-AD8B-84CD9DBE37D4}" xr6:coauthVersionLast="47" xr6:coauthVersionMax="47" xr10:uidLastSave="{CD94E865-6B4C-42BF-8E44-813DC09A6C66}"/>
  <bookViews>
    <workbookView xWindow="3250" yWindow="450" windowWidth="14160" windowHeight="9940" tabRatio="898" activeTab="5" xr2:uid="{00000000-000D-0000-FFFF-FFFF00000000}"/>
  </bookViews>
  <sheets>
    <sheet name="fig 12.1" sheetId="1" r:id="rId1"/>
    <sheet name="fig 12.2" sheetId="7" r:id="rId2"/>
    <sheet name="fig 12.3" sheetId="27" r:id="rId3"/>
    <sheet name="fig 12.5" sheetId="28" r:id="rId4"/>
    <sheet name="fig 12.7" sheetId="29" r:id="rId5"/>
    <sheet name="fig 12.11" sheetId="30" r:id="rId6"/>
  </sheets>
  <definedNames>
    <definedName name="A">#REF!</definedName>
    <definedName name="Axe">#REF!</definedName>
    <definedName name="B">#REF!</definedName>
    <definedName name="BR">'fig 12.1'!$G$3:$G$14</definedName>
    <definedName name="Bud">#REF!</definedName>
    <definedName name="Cen">#REF!</definedName>
    <definedName name="Dip">#REF!</definedName>
    <definedName name="Ebb">#REF!</definedName>
    <definedName name="solver_adj" localSheetId="1" hidden="1">'fig 12.2'!$B$3:$C$14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'fig 12.2'!#REF!</definedName>
    <definedName name="solver_pre" localSheetId="1" hidden="1">0.00000001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</definedName>
    <definedName name="trt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7" l="1"/>
  <c r="B5" i="27"/>
  <c r="B17" i="7" l="1"/>
  <c r="B16" i="7"/>
  <c r="D8" i="1"/>
  <c r="D13" i="1"/>
  <c r="D4" i="1"/>
</calcChain>
</file>

<file path=xl/sharedStrings.xml><?xml version="1.0" encoding="utf-8"?>
<sst xmlns="http://schemas.openxmlformats.org/spreadsheetml/2006/main" count="121" uniqueCount="96">
  <si>
    <t>jan</t>
  </si>
  <si>
    <t>feb</t>
  </si>
  <si>
    <t>mar</t>
  </si>
  <si>
    <t>apr</t>
  </si>
  <si>
    <t>mai</t>
  </si>
  <si>
    <t>jun</t>
  </si>
  <si>
    <t>jul</t>
  </si>
  <si>
    <t>aug</t>
  </si>
  <si>
    <t>sep</t>
  </si>
  <si>
    <t>okt</t>
  </si>
  <si>
    <t>nov</t>
  </si>
  <si>
    <t>des</t>
  </si>
  <si>
    <t>Avkastning</t>
  </si>
  <si>
    <t>Standardavvik:</t>
  </si>
  <si>
    <t>Standardavvik</t>
  </si>
  <si>
    <t>Gjennomsnittlig avkastning:</t>
  </si>
  <si>
    <t>Aksje A</t>
  </si>
  <si>
    <t>Aksje B</t>
  </si>
  <si>
    <t>Gjennomsnitt</t>
  </si>
  <si>
    <t>Varians</t>
  </si>
  <si>
    <t>Kovarians</t>
  </si>
  <si>
    <t>Korr.koeff.</t>
  </si>
  <si>
    <t>Varians:</t>
  </si>
  <si>
    <t>F</t>
  </si>
  <si>
    <t xml:space="preserve">  =GJENNOMSNITT(B4:B15)</t>
  </si>
  <si>
    <t xml:space="preserve">  =STDAV.S(B4:B15)</t>
  </si>
  <si>
    <t xml:space="preserve">  =VARIANS.S(B4:B15)</t>
  </si>
  <si>
    <t xml:space="preserve"> =KOVARIANS.S(B3:B14;C3:C14)</t>
  </si>
  <si>
    <t xml:space="preserve"> =KORRELASJON(B3:B14;C3:C14)</t>
  </si>
  <si>
    <t xml:space="preserve"> Forventning</t>
  </si>
  <si>
    <t>Stand.avvik</t>
  </si>
  <si>
    <t xml:space="preserve"> =NORM.FORDELING(27;A3;B3;SANN)</t>
  </si>
  <si>
    <t>Dersom</t>
  </si>
  <si>
    <r>
      <t xml:space="preserve">  Da blir </t>
    </r>
    <r>
      <rPr>
        <i/>
        <sz val="10"/>
        <rFont val="Arial"/>
        <family val="2"/>
      </rPr>
      <t>k</t>
    </r>
    <r>
      <rPr>
        <sz val="10"/>
        <rFont val="Arial"/>
        <family val="2"/>
      </rPr>
      <t xml:space="preserve"> =</t>
    </r>
  </si>
  <si>
    <r>
      <t xml:space="preserve"> P(</t>
    </r>
    <r>
      <rPr>
        <i/>
        <sz val="10"/>
        <rFont val="Arial"/>
        <family val="2"/>
      </rPr>
      <t>X</t>
    </r>
    <r>
      <rPr>
        <sz val="10"/>
        <rFont val="Arial"/>
        <family val="2"/>
      </rPr>
      <t xml:space="preserve"> &gt; 27) =</t>
    </r>
  </si>
  <si>
    <r>
      <t xml:space="preserve"> P(</t>
    </r>
    <r>
      <rPr>
        <i/>
        <sz val="10"/>
        <rFont val="Arial"/>
        <family val="2"/>
      </rPr>
      <t>X</t>
    </r>
    <r>
      <rPr>
        <sz val="10"/>
        <rFont val="Arial"/>
        <family val="2"/>
      </rPr>
      <t xml:space="preserve"> &gt; </t>
    </r>
    <r>
      <rPr>
        <i/>
        <sz val="10"/>
        <rFont val="Arial"/>
        <family val="2"/>
      </rPr>
      <t>k</t>
    </r>
    <r>
      <rPr>
        <sz val="10"/>
        <rFont val="Arial"/>
        <family val="2"/>
      </rPr>
      <t xml:space="preserve">) = </t>
    </r>
  </si>
  <si>
    <t xml:space="preserve"> =NORM.INV(C8;A3;B3)</t>
  </si>
  <si>
    <t>Kolonne1</t>
  </si>
  <si>
    <t>Konfidenskoeffisient(95,0%)</t>
  </si>
  <si>
    <t>Standardfeil</t>
  </si>
  <si>
    <t>Median</t>
  </si>
  <si>
    <t>Modus</t>
  </si>
  <si>
    <t>Utvalgsvarians</t>
  </si>
  <si>
    <t>Kurstosis</t>
  </si>
  <si>
    <t>Skjevhet</t>
  </si>
  <si>
    <t>Område</t>
  </si>
  <si>
    <t>Minimum</t>
  </si>
  <si>
    <t>Maksimum</t>
  </si>
  <si>
    <t>Sum</t>
  </si>
  <si>
    <t>Antall</t>
  </si>
  <si>
    <t>Obs.:</t>
  </si>
  <si>
    <t>Datasett 1</t>
  </si>
  <si>
    <t>Datasett 2</t>
  </si>
  <si>
    <t>F-Test: To utvalg for varianser</t>
  </si>
  <si>
    <t>Variabel 1</t>
  </si>
  <si>
    <t>Variabel 2</t>
  </si>
  <si>
    <t>Observasjoner</t>
  </si>
  <si>
    <t>fg</t>
  </si>
  <si>
    <t>P(F&lt;=f) en side</t>
  </si>
  <si>
    <t>F-kritisk, en side</t>
  </si>
  <si>
    <t>t-Test: To utvalg med antatt like varianser</t>
  </si>
  <si>
    <t>Gruppevarians</t>
  </si>
  <si>
    <t>Antatt avvik mellom gjennomsnittene</t>
  </si>
  <si>
    <t>t-Stat</t>
  </si>
  <si>
    <t>P(T&lt;=t) ensidig</t>
  </si>
  <si>
    <t>T-kritisk, ensidig</t>
  </si>
  <si>
    <t>P(T&lt;=t) tosidig</t>
  </si>
  <si>
    <t>T-kritisk, tosidig</t>
  </si>
  <si>
    <t>Salg</t>
  </si>
  <si>
    <t>Pris</t>
  </si>
  <si>
    <t>Reklame</t>
  </si>
  <si>
    <t>SAMMENDRAG (UTDATA)</t>
  </si>
  <si>
    <t>Land</t>
  </si>
  <si>
    <t xml:space="preserve">   y</t>
  </si>
  <si>
    <r>
      <t xml:space="preserve">   </t>
    </r>
    <r>
      <rPr>
        <i/>
        <sz val="11"/>
        <color theme="1"/>
        <rFont val="Calibri"/>
        <family val="2"/>
        <scheme val="minor"/>
      </rPr>
      <t xml:space="preserve"> x</t>
    </r>
    <r>
      <rPr>
        <vertAlign val="subscript"/>
        <sz val="11"/>
        <color theme="1"/>
        <rFont val="Calibri"/>
        <family val="2"/>
        <scheme val="minor"/>
      </rPr>
      <t>1</t>
    </r>
  </si>
  <si>
    <r>
      <t xml:space="preserve">   </t>
    </r>
    <r>
      <rPr>
        <i/>
        <sz val="11"/>
        <color theme="1"/>
        <rFont val="Calibri"/>
        <family val="2"/>
        <scheme val="minor"/>
      </rPr>
      <t xml:space="preserve"> 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</rPr>
      <t/>
    </r>
  </si>
  <si>
    <t>Regresjonsstatistikk</t>
  </si>
  <si>
    <t>Multippel R</t>
  </si>
  <si>
    <t>R-kvadrat</t>
  </si>
  <si>
    <t>Justert R-kvadrat</t>
  </si>
  <si>
    <t>Variansanalyse</t>
  </si>
  <si>
    <t>SK</t>
  </si>
  <si>
    <t>GK</t>
  </si>
  <si>
    <t>Signifkans-F</t>
  </si>
  <si>
    <t>Regresjon</t>
  </si>
  <si>
    <t>Residualer</t>
  </si>
  <si>
    <t>Totalt</t>
  </si>
  <si>
    <t>Koeffisienter</t>
  </si>
  <si>
    <t>P-verdi</t>
  </si>
  <si>
    <t>Nederste 95%</t>
  </si>
  <si>
    <t>Øverste 95%</t>
  </si>
  <si>
    <t>Nedre 95,0%</t>
  </si>
  <si>
    <t>Øverste 95,0%</t>
  </si>
  <si>
    <t>Skjæringspunkt</t>
  </si>
  <si>
    <t>X-variabel 1</t>
  </si>
  <si>
    <t>X-variabel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</si>
</sst>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0.0\ %"/>
    <numFmt numFmtId="166" formatCode="0.0000\ %"/>
    <numFmt numFmtId="167" formatCode="0.00000\ %"/>
    <numFmt numFmtId="169" formatCode="0.0000000\ %"/>
    <numFmt numFmtId="171" formatCode="0.000000"/>
    <numFmt numFmtId="173" formatCode="0.0000"/>
    <numFmt numFmtId="174" formatCode="0.0"/>
    <numFmt numFmtId="175" formatCode="0.000"/>
    <numFmt numFmtId="176" formatCode="0.00000000"/>
    <numFmt numFmtId="184" formatCode="_-* #,##0.00000000_-;\-* #,##0.00000000_-;_-* &quot;-&quot;??_-;_-@_-"/>
    <numFmt numFmtId="185" formatCode="_-* #,##0_-;\-* #,##0_-;_-* &quot;-&quot;??_-;_-@_-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u/>
      <sz val="11.5"/>
      <color theme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/>
    <xf numFmtId="10" fontId="0" fillId="0" borderId="0" xfId="1" applyNumberFormat="1" applyFont="1"/>
    <xf numFmtId="10" fontId="0" fillId="0" borderId="0" xfId="0" applyNumberFormat="1"/>
    <xf numFmtId="167" fontId="0" fillId="0" borderId="0" xfId="1" applyNumberFormat="1" applyFont="1"/>
    <xf numFmtId="10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1" applyNumberFormat="1" applyAlignment="1">
      <alignment horizontal="center"/>
    </xf>
    <xf numFmtId="9" fontId="3" fillId="0" borderId="0" xfId="1"/>
    <xf numFmtId="169" fontId="3" fillId="0" borderId="0" xfId="1" applyNumberFormat="1" applyFont="1" applyAlignment="1">
      <alignment horizontal="center"/>
    </xf>
    <xf numFmtId="9" fontId="3" fillId="0" borderId="0" xfId="1" applyFont="1" applyAlignment="1">
      <alignment horizontal="center"/>
    </xf>
    <xf numFmtId="167" fontId="3" fillId="0" borderId="0" xfId="1" applyNumberFormat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164" fontId="3" fillId="0" borderId="0" xfId="1" applyNumberFormat="1" applyBorder="1" applyAlignment="1">
      <alignment horizontal="center"/>
    </xf>
    <xf numFmtId="164" fontId="3" fillId="0" borderId="6" xfId="1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3" fillId="0" borderId="8" xfId="1" applyNumberFormat="1" applyBorder="1" applyAlignment="1">
      <alignment horizontal="center"/>
    </xf>
    <xf numFmtId="164" fontId="3" fillId="0" borderId="2" xfId="1" applyNumberFormat="1" applyBorder="1" applyAlignment="1">
      <alignment horizontal="center"/>
    </xf>
    <xf numFmtId="164" fontId="3" fillId="0" borderId="9" xfId="1" applyNumberFormat="1" applyBorder="1" applyAlignment="1">
      <alignment horizontal="center"/>
    </xf>
    <xf numFmtId="164" fontId="3" fillId="0" borderId="1" xfId="1" applyNumberFormat="1" applyBorder="1" applyAlignment="1">
      <alignment horizontal="center"/>
    </xf>
    <xf numFmtId="164" fontId="3" fillId="0" borderId="4" xfId="1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9" fontId="3" fillId="0" borderId="0" xfId="1" applyNumberFormat="1" applyFont="1" applyBorder="1" applyAlignment="1">
      <alignment horizontal="center"/>
    </xf>
    <xf numFmtId="9" fontId="3" fillId="0" borderId="0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Border="1" applyAlignment="1"/>
    <xf numFmtId="171" fontId="0" fillId="0" borderId="0" xfId="0" applyNumberFormat="1"/>
    <xf numFmtId="0" fontId="6" fillId="0" borderId="0" xfId="0" applyFont="1" applyFill="1" applyBorder="1" applyAlignment="1">
      <alignment horizontal="center"/>
    </xf>
    <xf numFmtId="2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7" fillId="0" borderId="0" xfId="0" applyFont="1"/>
    <xf numFmtId="173" fontId="0" fillId="0" borderId="0" xfId="0" applyNumberFormat="1" applyAlignment="1">
      <alignment horizontal="center"/>
    </xf>
    <xf numFmtId="0" fontId="3" fillId="0" borderId="0" xfId="0" applyFont="1"/>
    <xf numFmtId="0" fontId="9" fillId="0" borderId="0" xfId="4" applyAlignment="1" applyProtection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4" fillId="0" borderId="0" xfId="0" applyNumberFormat="1" applyFont="1"/>
    <xf numFmtId="166" fontId="4" fillId="0" borderId="0" xfId="1" applyNumberFormat="1" applyFont="1"/>
    <xf numFmtId="176" fontId="0" fillId="0" borderId="0" xfId="0" applyNumberFormat="1"/>
    <xf numFmtId="0" fontId="0" fillId="0" borderId="12" xfId="0" applyFill="1" applyBorder="1" applyAlignment="1"/>
    <xf numFmtId="184" fontId="3" fillId="0" borderId="0" xfId="5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6" fillId="0" borderId="13" xfId="0" applyFont="1" applyFill="1" applyBorder="1" applyAlignment="1">
      <alignment horizontal="centerContinuous"/>
    </xf>
    <xf numFmtId="0" fontId="6" fillId="0" borderId="13" xfId="0" applyFont="1" applyFill="1" applyBorder="1" applyAlignment="1">
      <alignment horizontal="center"/>
    </xf>
    <xf numFmtId="0" fontId="8" fillId="0" borderId="0" xfId="6" applyFont="1"/>
    <xf numFmtId="0" fontId="1" fillId="0" borderId="0" xfId="6"/>
    <xf numFmtId="0" fontId="11" fillId="0" borderId="0" xfId="7" applyAlignment="1" applyProtection="1"/>
    <xf numFmtId="3" fontId="1" fillId="0" borderId="0" xfId="6" applyNumberFormat="1"/>
    <xf numFmtId="185" fontId="1" fillId="0" borderId="0" xfId="8" applyNumberFormat="1"/>
    <xf numFmtId="0" fontId="12" fillId="0" borderId="13" xfId="6" applyFont="1" applyBorder="1" applyAlignment="1">
      <alignment horizontal="centerContinuous"/>
    </xf>
    <xf numFmtId="0" fontId="1" fillId="0" borderId="12" xfId="6" applyBorder="1"/>
    <xf numFmtId="0" fontId="12" fillId="0" borderId="13" xfId="6" applyFont="1" applyBorder="1" applyAlignment="1">
      <alignment horizontal="center"/>
    </xf>
  </cellXfs>
  <cellStyles count="9">
    <cellStyle name="Hyperkobling" xfId="4" builtinId="8"/>
    <cellStyle name="Hyperkobling 2" xfId="7" xr:uid="{CF0FF35C-9C23-43EA-9F06-799D7BE2DC6C}"/>
    <cellStyle name="Komma" xfId="5" builtinId="3"/>
    <cellStyle name="Komma 2" xfId="8" xr:uid="{FC2F8A90-A7A4-4AB4-A7C2-6B6A74D88BF3}"/>
    <cellStyle name="Normal" xfId="0" builtinId="0"/>
    <cellStyle name="Normal 2" xfId="2" xr:uid="{00000000-0005-0000-0000-000002000000}"/>
    <cellStyle name="Normal 3" xfId="6" xr:uid="{A5627A89-7249-4C49-90B6-3EC5C5F2B04D}"/>
    <cellStyle name="Prosent" xfId="1" builtinId="5"/>
    <cellStyle name="Prosent 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zoomScale="115" zoomScaleNormal="115" workbookViewId="0">
      <selection activeCell="B17" sqref="B17"/>
    </sheetView>
  </sheetViews>
  <sheetFormatPr baseColWidth="10" defaultRowHeight="12.5" x14ac:dyDescent="0.25"/>
  <cols>
    <col min="1" max="1" width="5.7265625" customWidth="1"/>
    <col min="2" max="2" width="10.54296875" customWidth="1"/>
    <col min="3" max="3" width="3.7265625" customWidth="1"/>
    <col min="4" max="4" width="24.26953125" customWidth="1"/>
    <col min="5" max="5" width="8.26953125" customWidth="1"/>
  </cols>
  <sheetData>
    <row r="1" spans="1:7" ht="14.5" x14ac:dyDescent="0.3">
      <c r="A1" s="1"/>
      <c r="D1" s="39"/>
    </row>
    <row r="3" spans="1:7" x14ac:dyDescent="0.25">
      <c r="B3" s="6" t="s">
        <v>12</v>
      </c>
      <c r="D3" s="38" t="s">
        <v>15</v>
      </c>
      <c r="G3" s="2"/>
    </row>
    <row r="4" spans="1:7" ht="13" x14ac:dyDescent="0.3">
      <c r="A4" t="s">
        <v>0</v>
      </c>
      <c r="B4" s="2">
        <v>2.3E-2</v>
      </c>
      <c r="C4" s="3"/>
      <c r="D4" s="42">
        <f>AVERAGE(B4:B15)</f>
        <v>1.3316666666666664E-2</v>
      </c>
      <c r="G4" s="2"/>
    </row>
    <row r="5" spans="1:7" x14ac:dyDescent="0.25">
      <c r="A5" t="s">
        <v>1</v>
      </c>
      <c r="B5" s="2">
        <v>1.43E-2</v>
      </c>
      <c r="C5" s="3"/>
      <c r="D5" s="36" t="s">
        <v>24</v>
      </c>
      <c r="G5" s="2"/>
    </row>
    <row r="6" spans="1:7" x14ac:dyDescent="0.25">
      <c r="A6" t="s">
        <v>2</v>
      </c>
      <c r="B6" s="2">
        <v>7.9000000000000008E-3</v>
      </c>
      <c r="C6" s="3"/>
      <c r="G6" s="2"/>
    </row>
    <row r="7" spans="1:7" x14ac:dyDescent="0.25">
      <c r="A7" t="s">
        <v>3</v>
      </c>
      <c r="B7" s="2">
        <v>-1.9300000000000001E-2</v>
      </c>
      <c r="C7" s="3"/>
      <c r="D7" s="38" t="s">
        <v>22</v>
      </c>
      <c r="G7" s="2"/>
    </row>
    <row r="8" spans="1:7" x14ac:dyDescent="0.25">
      <c r="A8" t="s">
        <v>4</v>
      </c>
      <c r="B8" s="2">
        <v>3.2199999999999999E-2</v>
      </c>
      <c r="C8" s="3"/>
      <c r="D8">
        <f>_xlfn.VAR.S(B4:B15)</f>
        <v>2.8876333333333331E-4</v>
      </c>
      <c r="G8" s="2"/>
    </row>
    <row r="9" spans="1:7" x14ac:dyDescent="0.25">
      <c r="A9" t="s">
        <v>5</v>
      </c>
      <c r="B9" s="2">
        <v>2.01E-2</v>
      </c>
      <c r="C9" s="3"/>
      <c r="D9" s="36" t="s">
        <v>26</v>
      </c>
      <c r="F9" s="5"/>
      <c r="G9" s="2"/>
    </row>
    <row r="10" spans="1:7" x14ac:dyDescent="0.25">
      <c r="A10" t="s">
        <v>6</v>
      </c>
      <c r="B10" s="2">
        <v>-9.1999999999999998E-3</v>
      </c>
      <c r="C10" s="3"/>
      <c r="G10" s="2"/>
    </row>
    <row r="11" spans="1:7" x14ac:dyDescent="0.25">
      <c r="A11" t="s">
        <v>7</v>
      </c>
      <c r="B11" s="2">
        <v>1.7500000000000002E-2</v>
      </c>
      <c r="C11" s="3"/>
      <c r="G11" s="2"/>
    </row>
    <row r="12" spans="1:7" x14ac:dyDescent="0.25">
      <c r="A12" t="s">
        <v>8</v>
      </c>
      <c r="B12" s="2">
        <v>3.9699999999999999E-2</v>
      </c>
      <c r="C12" s="3"/>
      <c r="D12" t="s">
        <v>13</v>
      </c>
      <c r="G12" s="2"/>
    </row>
    <row r="13" spans="1:7" ht="13" x14ac:dyDescent="0.3">
      <c r="A13" t="s">
        <v>9</v>
      </c>
      <c r="B13" s="2">
        <v>-6.9999999999999999E-4</v>
      </c>
      <c r="C13" s="3"/>
      <c r="D13" s="43">
        <f>_xlfn.STDEV.S(B4:B15)</f>
        <v>1.6993037790028399E-2</v>
      </c>
      <c r="G13" s="2"/>
    </row>
    <row r="14" spans="1:7" x14ac:dyDescent="0.25">
      <c r="A14" t="s">
        <v>10</v>
      </c>
      <c r="B14" s="2">
        <v>8.8000000000000005E-3</v>
      </c>
      <c r="C14" s="3"/>
      <c r="D14" s="36" t="s">
        <v>25</v>
      </c>
      <c r="G14" s="2"/>
    </row>
    <row r="15" spans="1:7" x14ac:dyDescent="0.25">
      <c r="A15" t="s">
        <v>11</v>
      </c>
      <c r="B15" s="2">
        <v>2.5499999999999998E-2</v>
      </c>
      <c r="C15" s="3"/>
    </row>
    <row r="16" spans="1:7" x14ac:dyDescent="0.25">
      <c r="C16" s="3"/>
    </row>
    <row r="17" spans="3:3" x14ac:dyDescent="0.25">
      <c r="C17" s="3"/>
    </row>
    <row r="18" spans="3:3" x14ac:dyDescent="0.25">
      <c r="C18" s="4"/>
    </row>
  </sheetData>
  <phoneticPr fontId="5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5"/>
  <sheetViews>
    <sheetView zoomScale="115" workbookViewId="0">
      <selection activeCell="E20" sqref="E20"/>
    </sheetView>
  </sheetViews>
  <sheetFormatPr baseColWidth="10" defaultRowHeight="12.5" x14ac:dyDescent="0.25"/>
  <cols>
    <col min="1" max="1" width="9.90625" customWidth="1"/>
    <col min="2" max="2" width="11.26953125" customWidth="1"/>
    <col min="3" max="3" width="14" customWidth="1"/>
    <col min="4" max="4" width="9.7265625" customWidth="1"/>
    <col min="5" max="5" width="13.7265625" customWidth="1"/>
  </cols>
  <sheetData>
    <row r="1" spans="1:5" x14ac:dyDescent="0.25">
      <c r="B1" s="24"/>
      <c r="C1" s="24"/>
      <c r="E1" s="23"/>
    </row>
    <row r="2" spans="1:5" x14ac:dyDescent="0.25">
      <c r="A2" s="12"/>
      <c r="B2" s="22" t="s">
        <v>16</v>
      </c>
      <c r="C2" s="28" t="s">
        <v>17</v>
      </c>
      <c r="E2" s="24"/>
    </row>
    <row r="3" spans="1:5" x14ac:dyDescent="0.25">
      <c r="A3" s="12" t="s">
        <v>0</v>
      </c>
      <c r="B3" s="20">
        <v>0.13370880323231366</v>
      </c>
      <c r="C3" s="21">
        <v>4.600417222691164E-3</v>
      </c>
      <c r="E3" s="46"/>
    </row>
    <row r="4" spans="1:5" x14ac:dyDescent="0.25">
      <c r="A4" s="13" t="s">
        <v>1</v>
      </c>
      <c r="B4" s="18">
        <v>-4.553503711451188E-2</v>
      </c>
      <c r="C4" s="15">
        <v>-8.0420734738093455E-2</v>
      </c>
      <c r="E4" s="46"/>
    </row>
    <row r="5" spans="1:5" x14ac:dyDescent="0.25">
      <c r="A5" s="13" t="s">
        <v>2</v>
      </c>
      <c r="B5" s="18">
        <v>-2.8212418341736274E-2</v>
      </c>
      <c r="C5" s="15">
        <v>3.5233635019725096E-2</v>
      </c>
      <c r="E5" s="14"/>
    </row>
    <row r="6" spans="1:5" x14ac:dyDescent="0.25">
      <c r="A6" s="13" t="s">
        <v>3</v>
      </c>
      <c r="B6" s="18">
        <v>2.8862267416029378E-2</v>
      </c>
      <c r="C6" s="15">
        <v>8.4473542340152918E-2</v>
      </c>
      <c r="E6" s="14"/>
    </row>
    <row r="7" spans="1:5" x14ac:dyDescent="0.25">
      <c r="A7" s="13" t="s">
        <v>4</v>
      </c>
      <c r="B7" s="18">
        <v>2.6052234981980751E-2</v>
      </c>
      <c r="C7" s="15">
        <v>-2.6930235702501616E-2</v>
      </c>
      <c r="E7" s="14"/>
    </row>
    <row r="8" spans="1:5" x14ac:dyDescent="0.25">
      <c r="A8" s="13" t="s">
        <v>5</v>
      </c>
      <c r="B8" s="18">
        <v>3.1000651720370573E-2</v>
      </c>
      <c r="C8" s="15">
        <v>4.6071360931090231E-2</v>
      </c>
      <c r="E8" s="14"/>
    </row>
    <row r="9" spans="1:5" x14ac:dyDescent="0.25">
      <c r="A9" s="13" t="s">
        <v>6</v>
      </c>
      <c r="B9" s="18">
        <v>6.0240768707212127E-3</v>
      </c>
      <c r="C9" s="15">
        <v>9.7298927063584242E-2</v>
      </c>
      <c r="E9" s="14"/>
    </row>
    <row r="10" spans="1:5" x14ac:dyDescent="0.25">
      <c r="A10" s="13" t="s">
        <v>7</v>
      </c>
      <c r="B10" s="18">
        <v>4.7014732652226054E-2</v>
      </c>
      <c r="C10" s="15">
        <v>-2.0790705103319308E-2</v>
      </c>
      <c r="E10" s="14"/>
    </row>
    <row r="11" spans="1:5" x14ac:dyDescent="0.25">
      <c r="A11" s="13" t="s">
        <v>8</v>
      </c>
      <c r="B11" s="18">
        <v>-2.7381155923976636E-4</v>
      </c>
      <c r="C11" s="15">
        <v>4.3878817027827293E-3</v>
      </c>
      <c r="E11" s="14"/>
    </row>
    <row r="12" spans="1:5" x14ac:dyDescent="0.25">
      <c r="A12" s="13" t="s">
        <v>9</v>
      </c>
      <c r="B12" s="18">
        <v>-3.7624530428859597E-2</v>
      </c>
      <c r="C12" s="15">
        <v>1.2962741290584258E-2</v>
      </c>
      <c r="E12" s="14"/>
    </row>
    <row r="13" spans="1:5" x14ac:dyDescent="0.25">
      <c r="A13" s="13" t="s">
        <v>10</v>
      </c>
      <c r="B13" s="18">
        <v>-8.5232681344130853E-3</v>
      </c>
      <c r="C13" s="15">
        <v>-2.4047239572052504E-2</v>
      </c>
      <c r="E13" s="14"/>
    </row>
    <row r="14" spans="1:5" x14ac:dyDescent="0.25">
      <c r="A14" s="16" t="s">
        <v>11</v>
      </c>
      <c r="B14" s="19">
        <v>-3.9873825938465259E-2</v>
      </c>
      <c r="C14" s="17">
        <v>-2.0219770102992304E-2</v>
      </c>
      <c r="E14" s="14"/>
    </row>
    <row r="15" spans="1:5" x14ac:dyDescent="0.25">
      <c r="A15" s="29"/>
      <c r="B15" s="7"/>
      <c r="C15" s="7"/>
      <c r="D15" s="6"/>
      <c r="E15" s="25"/>
    </row>
    <row r="16" spans="1:5" x14ac:dyDescent="0.25">
      <c r="A16" s="29" t="s">
        <v>20</v>
      </c>
      <c r="B16" s="44">
        <f>_xlfn.COVARIANCE.S(B3:B14,C3:C14)</f>
        <v>5.019828921048262E-4</v>
      </c>
      <c r="C16" s="36" t="s">
        <v>27</v>
      </c>
      <c r="D16" s="31"/>
      <c r="E16" s="26"/>
    </row>
    <row r="17" spans="1:5" x14ac:dyDescent="0.25">
      <c r="A17" s="29" t="s">
        <v>21</v>
      </c>
      <c r="B17" s="35">
        <f>CORREL(B3:B14,C3:C14)</f>
        <v>0.19999999956237854</v>
      </c>
      <c r="C17" s="36" t="s">
        <v>28</v>
      </c>
      <c r="E17" s="27"/>
    </row>
    <row r="18" spans="1:5" x14ac:dyDescent="0.25">
      <c r="C18" s="11"/>
      <c r="D18" s="8"/>
      <c r="E18" s="9"/>
    </row>
    <row r="19" spans="1:5" x14ac:dyDescent="0.25">
      <c r="A19" s="23"/>
      <c r="B19" s="23"/>
      <c r="C19" s="23"/>
      <c r="D19" s="23"/>
      <c r="E19" s="10"/>
    </row>
    <row r="20" spans="1:5" ht="13" x14ac:dyDescent="0.3">
      <c r="A20" s="32"/>
      <c r="B20" s="32"/>
      <c r="C20" s="32"/>
      <c r="D20" s="23"/>
      <c r="E20" s="9"/>
    </row>
    <row r="21" spans="1:5" x14ac:dyDescent="0.25">
      <c r="A21" s="30"/>
      <c r="B21" s="30"/>
      <c r="C21" s="30"/>
      <c r="D21" s="23"/>
      <c r="E21" s="10"/>
    </row>
    <row r="22" spans="1:5" x14ac:dyDescent="0.25">
      <c r="A22" s="30"/>
      <c r="B22" s="30"/>
      <c r="C22" s="30"/>
      <c r="D22" s="23"/>
      <c r="E22" s="10"/>
    </row>
    <row r="23" spans="1:5" x14ac:dyDescent="0.25">
      <c r="A23" s="23"/>
      <c r="B23" s="23"/>
      <c r="C23" s="23"/>
      <c r="D23" s="23"/>
    </row>
    <row r="24" spans="1:5" x14ac:dyDescent="0.25">
      <c r="A24" s="23"/>
      <c r="B24" s="23"/>
      <c r="C24" s="23"/>
      <c r="D24" s="23"/>
    </row>
    <row r="25" spans="1:5" x14ac:dyDescent="0.25">
      <c r="A25" s="23"/>
      <c r="B25" s="23"/>
      <c r="C25" s="23"/>
      <c r="D25" s="23"/>
    </row>
  </sheetData>
  <phoneticPr fontId="5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9DC70-474D-43D8-860D-FFAEB1970EDA}">
  <dimension ref="A2:C11"/>
  <sheetViews>
    <sheetView zoomScale="130" zoomScaleNormal="130" workbookViewId="0">
      <selection activeCell="D4" sqref="D4"/>
    </sheetView>
  </sheetViews>
  <sheetFormatPr baseColWidth="10" defaultRowHeight="12.5" x14ac:dyDescent="0.25"/>
  <cols>
    <col min="1" max="1" width="11.81640625" style="41" customWidth="1"/>
    <col min="2" max="2" width="14.36328125" style="41" customWidth="1"/>
    <col min="3" max="3" width="15.81640625" customWidth="1"/>
  </cols>
  <sheetData>
    <row r="2" spans="1:3" x14ac:dyDescent="0.25">
      <c r="A2" s="40" t="s">
        <v>29</v>
      </c>
      <c r="B2" s="40" t="s">
        <v>30</v>
      </c>
    </row>
    <row r="3" spans="1:3" x14ac:dyDescent="0.25">
      <c r="A3" s="41">
        <v>25</v>
      </c>
      <c r="B3" s="41">
        <v>8</v>
      </c>
    </row>
    <row r="5" spans="1:3" ht="13" x14ac:dyDescent="0.3">
      <c r="A5" s="40" t="s">
        <v>34</v>
      </c>
      <c r="B5" s="37">
        <f>_xlfn.NORM.DIST(27,A3,B3,TRUE)</f>
        <v>0.5987063256829237</v>
      </c>
    </row>
    <row r="6" spans="1:3" x14ac:dyDescent="0.25">
      <c r="B6" s="47" t="s">
        <v>31</v>
      </c>
    </row>
    <row r="8" spans="1:3" ht="13" x14ac:dyDescent="0.3">
      <c r="A8" s="40" t="s">
        <v>32</v>
      </c>
      <c r="B8" s="40" t="s">
        <v>35</v>
      </c>
      <c r="C8" s="41">
        <v>0.9</v>
      </c>
    </row>
    <row r="9" spans="1:3" ht="13" x14ac:dyDescent="0.3">
      <c r="A9" s="40" t="s">
        <v>33</v>
      </c>
      <c r="B9" s="37">
        <f>_xlfn.NORM.INV(C8,A3,B3)</f>
        <v>35.252412524356807</v>
      </c>
    </row>
    <row r="10" spans="1:3" x14ac:dyDescent="0.25">
      <c r="B10" s="47" t="s">
        <v>36</v>
      </c>
    </row>
    <row r="11" spans="1:3" x14ac:dyDescent="0.25">
      <c r="B11" s="3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5AF5C-EF8A-43D5-B427-379F4D03ED7E}">
  <dimension ref="A1:G17"/>
  <sheetViews>
    <sheetView zoomScale="130" zoomScaleNormal="130" workbookViewId="0">
      <selection activeCell="A12" sqref="A12"/>
    </sheetView>
  </sheetViews>
  <sheetFormatPr baseColWidth="10" defaultRowHeight="12.5" x14ac:dyDescent="0.25"/>
  <cols>
    <col min="1" max="1" width="8.1796875" customWidth="1"/>
    <col min="2" max="2" width="6.54296875" customWidth="1"/>
    <col min="3" max="3" width="23.81640625" customWidth="1"/>
    <col min="6" max="6" width="11.36328125" bestFit="1" customWidth="1"/>
  </cols>
  <sheetData>
    <row r="1" spans="1:7" ht="13" thickBot="1" x14ac:dyDescent="0.3">
      <c r="A1" s="38" t="s">
        <v>50</v>
      </c>
    </row>
    <row r="2" spans="1:7" ht="13" x14ac:dyDescent="0.3">
      <c r="A2" s="34">
        <v>125.2</v>
      </c>
      <c r="C2" s="48" t="s">
        <v>37</v>
      </c>
      <c r="D2" s="48"/>
      <c r="F2" s="33"/>
    </row>
    <row r="3" spans="1:7" x14ac:dyDescent="0.25">
      <c r="A3" s="34">
        <v>132.30000000000001</v>
      </c>
      <c r="C3" s="30"/>
      <c r="D3" s="30"/>
      <c r="F3" s="34"/>
    </row>
    <row r="4" spans="1:7" x14ac:dyDescent="0.25">
      <c r="A4" s="34">
        <v>126</v>
      </c>
      <c r="C4" s="30" t="s">
        <v>18</v>
      </c>
      <c r="D4" s="30">
        <v>124.87499999999999</v>
      </c>
      <c r="F4" s="34"/>
    </row>
    <row r="5" spans="1:7" x14ac:dyDescent="0.25">
      <c r="A5" s="34">
        <v>128.5</v>
      </c>
      <c r="C5" s="30" t="s">
        <v>39</v>
      </c>
      <c r="D5" s="30">
        <v>1.5075701831566108</v>
      </c>
    </row>
    <row r="6" spans="1:7" x14ac:dyDescent="0.25">
      <c r="A6" s="34">
        <v>124.8</v>
      </c>
      <c r="C6" s="30" t="s">
        <v>40</v>
      </c>
      <c r="D6" s="30">
        <v>125</v>
      </c>
      <c r="G6" s="35"/>
    </row>
    <row r="7" spans="1:7" x14ac:dyDescent="0.25">
      <c r="A7" s="34">
        <v>122.4</v>
      </c>
      <c r="C7" s="30" t="s">
        <v>41</v>
      </c>
      <c r="D7" s="30" t="e">
        <v>#N/A</v>
      </c>
    </row>
    <row r="8" spans="1:7" x14ac:dyDescent="0.25">
      <c r="A8" s="34">
        <v>118.9</v>
      </c>
      <c r="C8" s="30" t="s">
        <v>14</v>
      </c>
      <c r="D8" s="30">
        <v>4.2640523984987402</v>
      </c>
    </row>
    <row r="9" spans="1:7" x14ac:dyDescent="0.25">
      <c r="A9" s="34">
        <v>120.9</v>
      </c>
      <c r="C9" s="30" t="s">
        <v>42</v>
      </c>
      <c r="D9" s="30">
        <v>18.18214285714286</v>
      </c>
    </row>
    <row r="10" spans="1:7" x14ac:dyDescent="0.25">
      <c r="C10" s="30" t="s">
        <v>43</v>
      </c>
      <c r="D10" s="30">
        <v>5.2587332007107968E-2</v>
      </c>
    </row>
    <row r="11" spans="1:7" x14ac:dyDescent="0.25">
      <c r="C11" s="30" t="s">
        <v>44</v>
      </c>
      <c r="D11" s="30">
        <v>0.41067627563366577</v>
      </c>
    </row>
    <row r="12" spans="1:7" x14ac:dyDescent="0.25">
      <c r="C12" s="30" t="s">
        <v>45</v>
      </c>
      <c r="D12" s="30">
        <v>13.400000000000006</v>
      </c>
    </row>
    <row r="13" spans="1:7" x14ac:dyDescent="0.25">
      <c r="C13" s="30" t="s">
        <v>46</v>
      </c>
      <c r="D13" s="30">
        <v>118.9</v>
      </c>
    </row>
    <row r="14" spans="1:7" x14ac:dyDescent="0.25">
      <c r="C14" s="30" t="s">
        <v>47</v>
      </c>
      <c r="D14" s="30">
        <v>132.30000000000001</v>
      </c>
    </row>
    <row r="15" spans="1:7" x14ac:dyDescent="0.25">
      <c r="C15" s="30" t="s">
        <v>48</v>
      </c>
      <c r="D15" s="30">
        <v>998.99999999999989</v>
      </c>
    </row>
    <row r="16" spans="1:7" x14ac:dyDescent="0.25">
      <c r="C16" s="30" t="s">
        <v>49</v>
      </c>
      <c r="D16" s="30">
        <v>8</v>
      </c>
    </row>
    <row r="17" spans="3:4" ht="13" thickBot="1" x14ac:dyDescent="0.3">
      <c r="C17" s="45" t="s">
        <v>38</v>
      </c>
      <c r="D17" s="45">
        <v>3.5648370160702987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068FB-1A28-4F44-B069-1D09E5C2F060}">
  <dimension ref="A2:F26"/>
  <sheetViews>
    <sheetView zoomScale="130" zoomScaleNormal="130" workbookViewId="0">
      <selection activeCell="E17" sqref="E17"/>
    </sheetView>
  </sheetViews>
  <sheetFormatPr baseColWidth="10" defaultRowHeight="12.5" x14ac:dyDescent="0.25"/>
  <cols>
    <col min="1" max="1" width="9.90625" customWidth="1"/>
    <col min="2" max="2" width="9.7265625" customWidth="1"/>
    <col min="3" max="3" width="8.36328125" customWidth="1"/>
    <col min="4" max="4" width="13.453125" customWidth="1"/>
  </cols>
  <sheetData>
    <row r="2" spans="1:6" x14ac:dyDescent="0.25">
      <c r="A2" s="38" t="s">
        <v>51</v>
      </c>
      <c r="B2" s="38" t="s">
        <v>52</v>
      </c>
      <c r="D2" t="s">
        <v>53</v>
      </c>
    </row>
    <row r="3" spans="1:6" ht="13" thickBot="1" x14ac:dyDescent="0.3">
      <c r="A3" s="34">
        <v>44.7</v>
      </c>
      <c r="B3" s="34">
        <v>43.5</v>
      </c>
    </row>
    <row r="4" spans="1:6" ht="13" x14ac:dyDescent="0.3">
      <c r="A4" s="34">
        <v>43.6</v>
      </c>
      <c r="B4" s="34">
        <v>41.9</v>
      </c>
      <c r="D4" s="49"/>
      <c r="E4" s="49" t="s">
        <v>54</v>
      </c>
      <c r="F4" s="49" t="s">
        <v>55</v>
      </c>
    </row>
    <row r="5" spans="1:6" x14ac:dyDescent="0.25">
      <c r="A5" s="34">
        <v>42.6</v>
      </c>
      <c r="B5" s="34">
        <v>42.1</v>
      </c>
      <c r="D5" s="30" t="s">
        <v>18</v>
      </c>
      <c r="E5" s="30">
        <v>44.016666666666659</v>
      </c>
      <c r="F5" s="30">
        <v>42.9375</v>
      </c>
    </row>
    <row r="6" spans="1:6" x14ac:dyDescent="0.25">
      <c r="A6" s="34">
        <v>45.5</v>
      </c>
      <c r="B6" s="34">
        <v>42.4</v>
      </c>
      <c r="D6" s="30" t="s">
        <v>19</v>
      </c>
      <c r="E6" s="30">
        <v>1.3416666666666661</v>
      </c>
      <c r="F6" s="30">
        <v>1.0141071428571438</v>
      </c>
    </row>
    <row r="7" spans="1:6" x14ac:dyDescent="0.25">
      <c r="A7" s="34">
        <v>44.8</v>
      </c>
      <c r="B7" s="34">
        <v>43.2</v>
      </c>
      <c r="D7" s="30" t="s">
        <v>56</v>
      </c>
      <c r="E7" s="30">
        <v>6</v>
      </c>
      <c r="F7" s="30">
        <v>8</v>
      </c>
    </row>
    <row r="8" spans="1:6" x14ac:dyDescent="0.25">
      <c r="A8" s="34">
        <v>42.9</v>
      </c>
      <c r="B8" s="34">
        <v>44</v>
      </c>
      <c r="D8" s="30" t="s">
        <v>57</v>
      </c>
      <c r="E8" s="30">
        <v>5</v>
      </c>
      <c r="F8" s="30">
        <v>7</v>
      </c>
    </row>
    <row r="9" spans="1:6" x14ac:dyDescent="0.25">
      <c r="A9" s="34"/>
      <c r="B9" s="34">
        <v>41.9</v>
      </c>
      <c r="D9" s="30" t="s">
        <v>23</v>
      </c>
      <c r="E9" s="30">
        <v>1.3230028760932071</v>
      </c>
      <c r="F9" s="30"/>
    </row>
    <row r="10" spans="1:6" x14ac:dyDescent="0.25">
      <c r="A10" s="34"/>
      <c r="B10" s="34">
        <v>44.5</v>
      </c>
      <c r="D10" s="30" t="s">
        <v>58</v>
      </c>
      <c r="E10" s="30">
        <v>0.35456615485135107</v>
      </c>
      <c r="F10" s="30"/>
    </row>
    <row r="11" spans="1:6" ht="13" thickBot="1" x14ac:dyDescent="0.3">
      <c r="D11" s="45" t="s">
        <v>59</v>
      </c>
      <c r="E11" s="45">
        <v>3.971523150611342</v>
      </c>
      <c r="F11" s="45"/>
    </row>
    <row r="13" spans="1:6" x14ac:dyDescent="0.25">
      <c r="A13" t="s">
        <v>60</v>
      </c>
    </row>
    <row r="14" spans="1:6" ht="13" thickBot="1" x14ac:dyDescent="0.3"/>
    <row r="15" spans="1:6" ht="13" x14ac:dyDescent="0.3">
      <c r="A15" s="49"/>
      <c r="B15" s="49" t="s">
        <v>54</v>
      </c>
      <c r="C15" s="49" t="s">
        <v>55</v>
      </c>
    </row>
    <row r="16" spans="1:6" x14ac:dyDescent="0.25">
      <c r="A16" s="30" t="s">
        <v>18</v>
      </c>
      <c r="B16" s="30">
        <v>44.016666666666659</v>
      </c>
      <c r="C16" s="30">
        <v>42.9375</v>
      </c>
    </row>
    <row r="17" spans="1:3" x14ac:dyDescent="0.25">
      <c r="A17" s="30" t="s">
        <v>19</v>
      </c>
      <c r="B17" s="30">
        <v>1.3416666666666661</v>
      </c>
      <c r="C17" s="30">
        <v>1.0141071428571438</v>
      </c>
    </row>
    <row r="18" spans="1:3" x14ac:dyDescent="0.25">
      <c r="A18" s="30" t="s">
        <v>56</v>
      </c>
      <c r="B18" s="30">
        <v>6</v>
      </c>
      <c r="C18" s="30">
        <v>8</v>
      </c>
    </row>
    <row r="19" spans="1:3" x14ac:dyDescent="0.25">
      <c r="A19" s="30" t="s">
        <v>61</v>
      </c>
      <c r="B19" s="30">
        <v>1.1505902777777781</v>
      </c>
      <c r="C19" s="30"/>
    </row>
    <row r="20" spans="1:3" x14ac:dyDescent="0.25">
      <c r="A20" s="30" t="s">
        <v>62</v>
      </c>
      <c r="B20" s="30">
        <v>0</v>
      </c>
      <c r="C20" s="30"/>
    </row>
    <row r="21" spans="1:3" x14ac:dyDescent="0.25">
      <c r="A21" s="30" t="s">
        <v>57</v>
      </c>
      <c r="B21" s="30">
        <v>12</v>
      </c>
      <c r="C21" s="30"/>
    </row>
    <row r="22" spans="1:3" x14ac:dyDescent="0.25">
      <c r="A22" s="30" t="s">
        <v>63</v>
      </c>
      <c r="B22" s="30">
        <v>1.8628795414344077</v>
      </c>
      <c r="C22" s="30"/>
    </row>
    <row r="23" spans="1:3" x14ac:dyDescent="0.25">
      <c r="A23" s="30" t="s">
        <v>64</v>
      </c>
      <c r="B23" s="30">
        <v>4.3564956632811076E-2</v>
      </c>
      <c r="C23" s="30"/>
    </row>
    <row r="24" spans="1:3" x14ac:dyDescent="0.25">
      <c r="A24" s="30" t="s">
        <v>65</v>
      </c>
      <c r="B24" s="30">
        <v>1.7822875556493194</v>
      </c>
      <c r="C24" s="30"/>
    </row>
    <row r="25" spans="1:3" x14ac:dyDescent="0.25">
      <c r="A25" s="30" t="s">
        <v>66</v>
      </c>
      <c r="B25" s="30">
        <v>8.7129913265622153E-2</v>
      </c>
      <c r="C25" s="30"/>
    </row>
    <row r="26" spans="1:3" ht="13" thickBot="1" x14ac:dyDescent="0.3">
      <c r="A26" s="45" t="s">
        <v>67</v>
      </c>
      <c r="B26" s="45">
        <v>2.1788128296672284</v>
      </c>
      <c r="C26" s="45"/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7D277-C729-484C-9DD9-FE88A7ED1BD3}">
  <dimension ref="A1:N21"/>
  <sheetViews>
    <sheetView tabSelected="1" zoomScale="115" zoomScaleNormal="115" workbookViewId="0">
      <selection activeCell="E19" sqref="E19"/>
    </sheetView>
  </sheetViews>
  <sheetFormatPr baseColWidth="10" defaultColWidth="11.453125" defaultRowHeight="14.5" x14ac:dyDescent="0.35"/>
  <cols>
    <col min="1" max="2" width="11.453125" style="51"/>
    <col min="3" max="3" width="9.36328125" style="51" customWidth="1"/>
    <col min="4" max="4" width="9.90625" style="51" customWidth="1"/>
    <col min="5" max="16384" width="11.453125" style="51"/>
  </cols>
  <sheetData>
    <row r="1" spans="1:11" x14ac:dyDescent="0.35">
      <c r="A1" s="50"/>
      <c r="F1" s="52"/>
    </row>
    <row r="2" spans="1:11" x14ac:dyDescent="0.35">
      <c r="B2" s="51" t="s">
        <v>68</v>
      </c>
      <c r="C2" s="51" t="s">
        <v>69</v>
      </c>
      <c r="D2" s="51" t="s">
        <v>70</v>
      </c>
      <c r="F2" s="51" t="s">
        <v>71</v>
      </c>
    </row>
    <row r="3" spans="1:11" ht="17" thickBot="1" x14ac:dyDescent="0.5">
      <c r="A3" s="51" t="s">
        <v>72</v>
      </c>
      <c r="B3" s="51" t="s">
        <v>73</v>
      </c>
      <c r="C3" s="51" t="s">
        <v>74</v>
      </c>
      <c r="D3" s="51" t="s">
        <v>75</v>
      </c>
    </row>
    <row r="4" spans="1:11" x14ac:dyDescent="0.35">
      <c r="A4" s="51">
        <v>1</v>
      </c>
      <c r="B4" s="53">
        <v>10624154</v>
      </c>
      <c r="C4" s="54">
        <v>40000</v>
      </c>
      <c r="D4" s="54">
        <v>30000</v>
      </c>
      <c r="F4" s="55" t="s">
        <v>76</v>
      </c>
      <c r="G4" s="55"/>
    </row>
    <row r="5" spans="1:11" x14ac:dyDescent="0.35">
      <c r="A5" s="51">
        <v>2</v>
      </c>
      <c r="B5" s="53">
        <v>12306247</v>
      </c>
      <c r="C5" s="54">
        <v>40000</v>
      </c>
      <c r="D5" s="54">
        <v>30000</v>
      </c>
      <c r="F5" s="51" t="s">
        <v>77</v>
      </c>
      <c r="G5" s="51">
        <v>0.90291895094907981</v>
      </c>
    </row>
    <row r="6" spans="1:11" x14ac:dyDescent="0.35">
      <c r="A6" s="51">
        <v>3</v>
      </c>
      <c r="B6" s="53">
        <v>14784025</v>
      </c>
      <c r="C6" s="54">
        <v>40000</v>
      </c>
      <c r="D6" s="54">
        <v>60000</v>
      </c>
      <c r="F6" s="51" t="s">
        <v>78</v>
      </c>
      <c r="G6" s="51">
        <v>0.81526263198298676</v>
      </c>
    </row>
    <row r="7" spans="1:11" x14ac:dyDescent="0.35">
      <c r="A7" s="51">
        <v>4</v>
      </c>
      <c r="B7" s="53">
        <v>13245832</v>
      </c>
      <c r="C7" s="54">
        <v>40000</v>
      </c>
      <c r="D7" s="54">
        <v>60000</v>
      </c>
      <c r="F7" s="51" t="s">
        <v>79</v>
      </c>
      <c r="G7" s="51">
        <v>0.79063098291405176</v>
      </c>
    </row>
    <row r="8" spans="1:11" x14ac:dyDescent="0.35">
      <c r="A8" s="51">
        <v>5</v>
      </c>
      <c r="B8" s="53">
        <v>17332882</v>
      </c>
      <c r="C8" s="54">
        <v>40000</v>
      </c>
      <c r="D8" s="54">
        <v>90000</v>
      </c>
      <c r="F8" s="51" t="s">
        <v>39</v>
      </c>
      <c r="G8" s="51">
        <v>1793848.3494372123</v>
      </c>
    </row>
    <row r="9" spans="1:11" ht="15" thickBot="1" x14ac:dyDescent="0.4">
      <c r="A9" s="51">
        <v>6</v>
      </c>
      <c r="B9" s="53">
        <v>17107449</v>
      </c>
      <c r="C9" s="54">
        <v>40000</v>
      </c>
      <c r="D9" s="54">
        <v>90000</v>
      </c>
      <c r="F9" s="56" t="s">
        <v>56</v>
      </c>
      <c r="G9" s="56">
        <v>18</v>
      </c>
    </row>
    <row r="10" spans="1:11" x14ac:dyDescent="0.35">
      <c r="A10" s="51">
        <v>7</v>
      </c>
      <c r="B10" s="53">
        <v>6883910</v>
      </c>
      <c r="C10" s="54">
        <v>60000</v>
      </c>
      <c r="D10" s="54">
        <v>30000</v>
      </c>
    </row>
    <row r="11" spans="1:11" ht="15" thickBot="1" x14ac:dyDescent="0.4">
      <c r="A11" s="51">
        <v>8</v>
      </c>
      <c r="B11" s="53">
        <v>11145281</v>
      </c>
      <c r="C11" s="54">
        <v>60000</v>
      </c>
      <c r="D11" s="54">
        <v>30000</v>
      </c>
      <c r="F11" s="51" t="s">
        <v>80</v>
      </c>
    </row>
    <row r="12" spans="1:11" x14ac:dyDescent="0.35">
      <c r="A12" s="51">
        <v>9</v>
      </c>
      <c r="B12" s="53">
        <v>9463869</v>
      </c>
      <c r="C12" s="54">
        <v>60000</v>
      </c>
      <c r="D12" s="54">
        <v>60000</v>
      </c>
      <c r="F12" s="57"/>
      <c r="G12" s="57" t="s">
        <v>57</v>
      </c>
      <c r="H12" s="57" t="s">
        <v>81</v>
      </c>
      <c r="I12" s="57" t="s">
        <v>82</v>
      </c>
      <c r="J12" s="57" t="s">
        <v>23</v>
      </c>
      <c r="K12" s="57" t="s">
        <v>83</v>
      </c>
    </row>
    <row r="13" spans="1:11" x14ac:dyDescent="0.35">
      <c r="A13" s="51">
        <v>10</v>
      </c>
      <c r="B13" s="53">
        <v>15407814</v>
      </c>
      <c r="C13" s="54">
        <v>60000</v>
      </c>
      <c r="D13" s="54">
        <v>60000</v>
      </c>
      <c r="F13" s="51" t="s">
        <v>84</v>
      </c>
      <c r="G13" s="51">
        <v>2</v>
      </c>
      <c r="H13" s="51">
        <v>213012698672628.91</v>
      </c>
      <c r="I13" s="51">
        <v>106506349336314.45</v>
      </c>
      <c r="J13" s="51">
        <v>33.098175022766881</v>
      </c>
      <c r="K13" s="51">
        <v>3.1561718280582859E-6</v>
      </c>
    </row>
    <row r="14" spans="1:11" x14ac:dyDescent="0.35">
      <c r="A14" s="51">
        <v>11</v>
      </c>
      <c r="B14" s="53">
        <v>14165507</v>
      </c>
      <c r="C14" s="54">
        <v>60000</v>
      </c>
      <c r="D14" s="54">
        <v>90000</v>
      </c>
      <c r="F14" s="51" t="s">
        <v>85</v>
      </c>
      <c r="G14" s="51">
        <v>15</v>
      </c>
      <c r="H14" s="51">
        <v>48268378511679.164</v>
      </c>
      <c r="I14" s="51">
        <v>3217891900778.6108</v>
      </c>
    </row>
    <row r="15" spans="1:11" ht="15" thickBot="1" x14ac:dyDescent="0.4">
      <c r="A15" s="51">
        <v>12</v>
      </c>
      <c r="B15" s="53">
        <v>12754720</v>
      </c>
      <c r="C15" s="54">
        <v>60000</v>
      </c>
      <c r="D15" s="54">
        <v>90000</v>
      </c>
      <c r="F15" s="56" t="s">
        <v>86</v>
      </c>
      <c r="G15" s="56">
        <v>17</v>
      </c>
      <c r="H15" s="56">
        <v>261281077184308.06</v>
      </c>
      <c r="I15" s="56"/>
      <c r="J15" s="56"/>
      <c r="K15" s="56"/>
    </row>
    <row r="16" spans="1:11" ht="15" thickBot="1" x14ac:dyDescent="0.4">
      <c r="A16" s="51">
        <v>13</v>
      </c>
      <c r="B16" s="53">
        <v>4192971</v>
      </c>
      <c r="C16" s="54">
        <v>80000</v>
      </c>
      <c r="D16" s="54">
        <v>30000</v>
      </c>
    </row>
    <row r="17" spans="1:14" x14ac:dyDescent="0.35">
      <c r="A17" s="51">
        <v>14</v>
      </c>
      <c r="B17" s="53">
        <v>7291690</v>
      </c>
      <c r="C17" s="54">
        <v>80000</v>
      </c>
      <c r="D17" s="54">
        <v>30000</v>
      </c>
      <c r="F17" s="57"/>
      <c r="G17" s="57" t="s">
        <v>87</v>
      </c>
      <c r="H17" s="57" t="s">
        <v>39</v>
      </c>
      <c r="I17" s="57" t="s">
        <v>63</v>
      </c>
      <c r="J17" s="57" t="s">
        <v>88</v>
      </c>
      <c r="K17" s="57" t="s">
        <v>89</v>
      </c>
      <c r="L17" s="57" t="s">
        <v>90</v>
      </c>
      <c r="M17" s="57" t="s">
        <v>91</v>
      </c>
      <c r="N17" s="57" t="s">
        <v>92</v>
      </c>
    </row>
    <row r="18" spans="1:14" x14ac:dyDescent="0.35">
      <c r="A18" s="51">
        <v>15</v>
      </c>
      <c r="B18" s="53">
        <v>6455421</v>
      </c>
      <c r="C18" s="54">
        <v>80000</v>
      </c>
      <c r="D18" s="54">
        <v>60000</v>
      </c>
      <c r="F18" s="51" t="s">
        <v>93</v>
      </c>
      <c r="G18" s="51">
        <v>16233884.583333336</v>
      </c>
      <c r="H18" s="51">
        <v>1914372.3074267209</v>
      </c>
      <c r="I18" s="51">
        <v>8.4800038740399213</v>
      </c>
      <c r="J18" s="51">
        <v>4.1711221147252197E-7</v>
      </c>
      <c r="K18" s="51">
        <v>12153496.598636435</v>
      </c>
      <c r="L18" s="51">
        <v>20314272.568030238</v>
      </c>
      <c r="M18" s="51">
        <v>12153496.598636435</v>
      </c>
      <c r="N18" s="51">
        <v>20314272.568030238</v>
      </c>
    </row>
    <row r="19" spans="1:14" x14ac:dyDescent="0.35">
      <c r="A19" s="51">
        <v>16</v>
      </c>
      <c r="B19" s="53">
        <v>5641536</v>
      </c>
      <c r="C19" s="54">
        <v>80000</v>
      </c>
      <c r="D19" s="54">
        <v>60000</v>
      </c>
      <c r="F19" s="51" t="s">
        <v>94</v>
      </c>
      <c r="G19" s="51">
        <v>-169.09837916666666</v>
      </c>
      <c r="H19" s="51">
        <v>25.891970685823509</v>
      </c>
      <c r="I19" s="51">
        <v>-6.5309196128223714</v>
      </c>
      <c r="J19" s="51">
        <v>9.5063785856290853E-6</v>
      </c>
      <c r="K19" s="51">
        <v>-224.28580831861217</v>
      </c>
      <c r="L19" s="51">
        <v>-113.91095001472115</v>
      </c>
      <c r="M19" s="51">
        <v>-224.28580831861217</v>
      </c>
      <c r="N19" s="51">
        <v>-113.91095001472115</v>
      </c>
    </row>
    <row r="20" spans="1:14" ht="15" thickBot="1" x14ac:dyDescent="0.4">
      <c r="A20" s="51">
        <v>17</v>
      </c>
      <c r="B20" s="53">
        <v>11423384</v>
      </c>
      <c r="C20" s="54">
        <v>80000</v>
      </c>
      <c r="D20" s="54">
        <v>90000</v>
      </c>
      <c r="F20" s="56" t="s">
        <v>95</v>
      </c>
      <c r="G20" s="56">
        <v>83.754625000000019</v>
      </c>
      <c r="H20" s="56">
        <v>17.261313790549007</v>
      </c>
      <c r="I20" s="56">
        <v>4.852158185424897</v>
      </c>
      <c r="J20" s="56">
        <v>2.1117865821477776E-4</v>
      </c>
      <c r="K20" s="56">
        <v>46.963005565369677</v>
      </c>
      <c r="L20" s="56">
        <v>120.54624443463035</v>
      </c>
      <c r="M20" s="56">
        <v>46.963005565369677</v>
      </c>
      <c r="N20" s="56">
        <v>120.54624443463035</v>
      </c>
    </row>
    <row r="21" spans="1:14" x14ac:dyDescent="0.35">
      <c r="A21" s="51">
        <v>18</v>
      </c>
      <c r="B21" s="53">
        <v>9811976</v>
      </c>
      <c r="C21" s="54">
        <v>80000</v>
      </c>
      <c r="D21" s="54">
        <v>90000</v>
      </c>
    </row>
  </sheetData>
  <pageMargins left="0.78740157499999996" right="0.78740157499999996" top="0.984251969" bottom="0.984251969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72CC14-365F-4D06-92C4-B163824B5F64}"/>
</file>

<file path=customXml/itemProps2.xml><?xml version="1.0" encoding="utf-8"?>
<ds:datastoreItem xmlns:ds="http://schemas.openxmlformats.org/officeDocument/2006/customXml" ds:itemID="{0B874198-0969-4560-BAFA-D0F927071D81}"/>
</file>

<file path=customXml/itemProps3.xml><?xml version="1.0" encoding="utf-8"?>
<ds:datastoreItem xmlns:ds="http://schemas.openxmlformats.org/officeDocument/2006/customXml" ds:itemID="{F6C917ED-D5CD-43F5-A23A-BF66712227D7}"/>
</file>

<file path=docMetadata/LabelInfo.xml><?xml version="1.0" encoding="utf-8"?>
<clbl:labelList xmlns:clbl="http://schemas.microsoft.com/office/2020/mipLabelMetadata">
  <clbl:label id="{fed13d9f-21df-485d-909a-231f3c6d16f0}" enabled="0" method="" siteId="{fed13d9f-21df-485d-909a-231f3c6d16f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6</vt:i4>
      </vt:variant>
      <vt:variant>
        <vt:lpstr>Navngitte områder</vt:lpstr>
      </vt:variant>
      <vt:variant>
        <vt:i4>1</vt:i4>
      </vt:variant>
    </vt:vector>
  </HeadingPairs>
  <TitlesOfParts>
    <vt:vector size="7" baseType="lpstr">
      <vt:lpstr>fig 12.1</vt:lpstr>
      <vt:lpstr>fig 12.2</vt:lpstr>
      <vt:lpstr>fig 12.3</vt:lpstr>
      <vt:lpstr>fig 12.5</vt:lpstr>
      <vt:lpstr>fig 12.7</vt:lpstr>
      <vt:lpstr>fig 12.11</vt:lpstr>
      <vt:lpstr>BR</vt:lpstr>
    </vt:vector>
  </TitlesOfParts>
  <Company>HiNT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IT-tjenesten</dc:creator>
  <cp:lastModifiedBy>Morten Helbæk</cp:lastModifiedBy>
  <dcterms:created xsi:type="dcterms:W3CDTF">2009-09-23T07:11:38Z</dcterms:created>
  <dcterms:modified xsi:type="dcterms:W3CDTF">2022-12-31T14:21:43Z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1629600</vt:r8>
  </property>
</Properties>
</file>